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65" yWindow="0" windowWidth="17730" windowHeight="9105"/>
  </bookViews>
  <sheets>
    <sheet name="2020" sheetId="36" r:id="rId1"/>
  </sheets>
  <calcPr calcId="145621"/>
</workbook>
</file>

<file path=xl/calcChain.xml><?xml version="1.0" encoding="utf-8"?>
<calcChain xmlns="http://schemas.openxmlformats.org/spreadsheetml/2006/main">
  <c r="I59" i="36" l="1"/>
  <c r="H54" i="36" l="1"/>
  <c r="H42" i="36"/>
  <c r="M59" i="36" l="1"/>
  <c r="L59" i="36"/>
  <c r="K59" i="36"/>
  <c r="J59" i="36"/>
  <c r="H59" i="36"/>
  <c r="G59" i="36"/>
  <c r="M58" i="36"/>
  <c r="M60" i="36" s="1"/>
  <c r="L58" i="36"/>
  <c r="K58" i="36"/>
  <c r="J58" i="36"/>
  <c r="J60" i="36" s="1"/>
  <c r="I58" i="36"/>
  <c r="I60" i="36" s="1"/>
  <c r="H58" i="36"/>
  <c r="H60" i="36" s="1"/>
  <c r="G58" i="36"/>
  <c r="G60" i="36" s="1"/>
  <c r="K60" i="36" l="1"/>
  <c r="L60" i="36"/>
  <c r="F39" i="36" l="1"/>
  <c r="F37" i="36"/>
  <c r="N32" i="36" l="1"/>
  <c r="F35" i="36" l="1"/>
  <c r="F34" i="36"/>
  <c r="F33" i="36"/>
  <c r="F32" i="36"/>
  <c r="F59" i="36" l="1"/>
  <c r="I64" i="36" s="1"/>
  <c r="N31" i="36"/>
  <c r="N30" i="36"/>
  <c r="F52" i="36"/>
  <c r="N40" i="36" s="1"/>
  <c r="F51" i="36"/>
  <c r="N38" i="36" s="1"/>
  <c r="F50" i="36"/>
  <c r="N36" i="36" s="1"/>
  <c r="F49" i="36"/>
  <c r="N34" i="36" s="1"/>
  <c r="F48" i="36"/>
  <c r="F47" i="36"/>
  <c r="F46" i="36"/>
  <c r="F30" i="36"/>
  <c r="F29" i="36"/>
  <c r="F28" i="36"/>
  <c r="F27" i="36"/>
  <c r="F25" i="36"/>
  <c r="F23" i="36"/>
  <c r="F2" i="36"/>
  <c r="P2" i="36" s="1"/>
  <c r="M53" i="36"/>
  <c r="L53" i="36"/>
  <c r="L54" i="36" s="1"/>
  <c r="K53" i="36"/>
  <c r="K54" i="36" s="1"/>
  <c r="J53" i="36"/>
  <c r="J54" i="36" s="1"/>
  <c r="I53" i="36"/>
  <c r="I54" i="36" s="1"/>
  <c r="H53" i="36"/>
  <c r="G53" i="36"/>
  <c r="G54" i="36" s="1"/>
  <c r="M41" i="36"/>
  <c r="L41" i="36"/>
  <c r="L42" i="36" s="1"/>
  <c r="K41" i="36"/>
  <c r="J41" i="36"/>
  <c r="J42" i="36" s="1"/>
  <c r="I41" i="36"/>
  <c r="H41" i="36"/>
  <c r="G41" i="36"/>
  <c r="F40" i="36"/>
  <c r="F38" i="36"/>
  <c r="F36" i="36"/>
  <c r="F31" i="36"/>
  <c r="F26" i="36"/>
  <c r="F24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F3" i="36"/>
  <c r="F58" i="36" l="1"/>
  <c r="F60" i="36" s="1"/>
  <c r="M64" i="36"/>
  <c r="K64" i="36"/>
  <c r="G64" i="36"/>
  <c r="J64" i="36"/>
  <c r="H64" i="36"/>
  <c r="L64" i="36"/>
  <c r="F41" i="36"/>
  <c r="F42" i="36" s="1"/>
  <c r="N41" i="36"/>
  <c r="F53" i="36"/>
  <c r="F54" i="36" s="1"/>
  <c r="P3" i="36"/>
  <c r="P4" i="36" s="1"/>
  <c r="P5" i="36" s="1"/>
  <c r="P6" i="36" s="1"/>
  <c r="P7" i="36" s="1"/>
  <c r="P8" i="36" s="1"/>
  <c r="P9" i="36" s="1"/>
  <c r="P10" i="36" s="1"/>
  <c r="P11" i="36" s="1"/>
  <c r="P12" i="36" s="1"/>
  <c r="P13" i="36" s="1"/>
  <c r="P14" i="36" s="1"/>
  <c r="P15" i="36" s="1"/>
  <c r="P16" i="36" s="1"/>
  <c r="P17" i="36" s="1"/>
  <c r="P18" i="36" s="1"/>
  <c r="P19" i="36" s="1"/>
  <c r="P20" i="36" s="1"/>
  <c r="P21" i="36" s="1"/>
  <c r="P22" i="36" s="1"/>
  <c r="P23" i="36" s="1"/>
  <c r="P24" i="36" s="1"/>
  <c r="P25" i="36" s="1"/>
  <c r="P26" i="36" s="1"/>
  <c r="P27" i="36" s="1"/>
  <c r="P28" i="36" s="1"/>
  <c r="P29" i="36" s="1"/>
  <c r="P30" i="36" s="1"/>
  <c r="P31" i="36" s="1"/>
  <c r="P32" i="36" s="1"/>
  <c r="P33" i="36" s="1"/>
  <c r="P34" i="36" s="1"/>
  <c r="P35" i="36" s="1"/>
  <c r="P36" i="36" s="1"/>
  <c r="P37" i="36" s="1"/>
  <c r="P38" i="36" s="1"/>
  <c r="P39" i="36" s="1"/>
  <c r="P40" i="36" s="1"/>
  <c r="G42" i="36"/>
  <c r="I42" i="36"/>
  <c r="K42" i="36"/>
  <c r="L63" i="36" l="1"/>
  <c r="J63" i="36"/>
  <c r="H63" i="36"/>
  <c r="M63" i="36"/>
  <c r="K63" i="36"/>
  <c r="I63" i="36"/>
  <c r="G63" i="36"/>
  <c r="F64" i="36"/>
  <c r="J55" i="36"/>
  <c r="K55" i="36"/>
  <c r="G55" i="36"/>
  <c r="J43" i="36"/>
  <c r="K43" i="36"/>
  <c r="G43" i="36"/>
  <c r="L43" i="36"/>
  <c r="H43" i="36"/>
  <c r="M43" i="36"/>
  <c r="I43" i="36"/>
  <c r="L55" i="36"/>
  <c r="H55" i="36"/>
  <c r="M55" i="36"/>
  <c r="I55" i="36"/>
  <c r="F63" i="36" l="1"/>
  <c r="F55" i="36"/>
  <c r="F43" i="36"/>
</calcChain>
</file>

<file path=xl/sharedStrings.xml><?xml version="1.0" encoding="utf-8"?>
<sst xmlns="http://schemas.openxmlformats.org/spreadsheetml/2006/main" count="120" uniqueCount="57">
  <si>
    <t>Osall.</t>
  </si>
  <si>
    <t>Keskiarvo</t>
  </si>
  <si>
    <t>Vko</t>
  </si>
  <si>
    <t>Yhteensä</t>
  </si>
  <si>
    <t xml:space="preserve"> </t>
  </si>
  <si>
    <t>MUU</t>
  </si>
  <si>
    <t>YÖ</t>
  </si>
  <si>
    <t>Huom</t>
  </si>
  <si>
    <t>Paikka</t>
  </si>
  <si>
    <t>YÖRASTIT (luvut sisältyvät ylläoleviin)</t>
  </si>
  <si>
    <t>Nro</t>
  </si>
  <si>
    <t>Veikkari, Laarimäki</t>
  </si>
  <si>
    <t>6 km</t>
  </si>
  <si>
    <t>4 km A</t>
  </si>
  <si>
    <t>4 km B</t>
  </si>
  <si>
    <t>2 km</t>
  </si>
  <si>
    <t>3 km A</t>
  </si>
  <si>
    <t>Osuus</t>
  </si>
  <si>
    <t>Pvm</t>
  </si>
  <si>
    <t>Hanhijoen koulu</t>
  </si>
  <si>
    <t>Paippi, Rivonmäki</t>
  </si>
  <si>
    <t>Wiksberg</t>
  </si>
  <si>
    <t>Kauhainen</t>
  </si>
  <si>
    <t>Kevola, Pirttikankare</t>
  </si>
  <si>
    <t>Kevola, Naurisorkontie</t>
  </si>
  <si>
    <t>Hiekkahelmi</t>
  </si>
  <si>
    <t>Nummenpään louhos</t>
  </si>
  <si>
    <t>Sattelantie</t>
  </si>
  <si>
    <t>Sairaala, Kyysilä</t>
  </si>
  <si>
    <t>Sauvo kk, Foudila (SU)</t>
  </si>
  <si>
    <t>Rastitupa, Nahkvuori</t>
  </si>
  <si>
    <t>Sauvo, Suojala</t>
  </si>
  <si>
    <t>Paippi, Nummensuo</t>
  </si>
  <si>
    <t>6 km B</t>
  </si>
  <si>
    <t>Rastitupa</t>
  </si>
  <si>
    <t>Luontopolku</t>
  </si>
  <si>
    <t>Oinila</t>
  </si>
  <si>
    <t>Sauvo, Korpelan louhos</t>
  </si>
  <si>
    <t>Sauvo, Pyrilä</t>
  </si>
  <si>
    <t>Huso, Metsästysmaja</t>
  </si>
  <si>
    <t>12 km:50, 9 km:40</t>
  </si>
  <si>
    <t>12 km:40, 9 km:29</t>
  </si>
  <si>
    <t>12 km.3, 9 km:1</t>
  </si>
  <si>
    <t>OT</t>
  </si>
  <si>
    <t>TR:6, RR:27</t>
  </si>
  <si>
    <t>12 km:6, 9 km:2</t>
  </si>
  <si>
    <t>12 km:2, 9 km:11</t>
  </si>
  <si>
    <t>9 km:3</t>
  </si>
  <si>
    <t>12 km:8, 9 km:8</t>
  </si>
  <si>
    <t>OMATOIMI</t>
  </si>
  <si>
    <t>PERINTEINEN</t>
  </si>
  <si>
    <t>YHTEENSÄ</t>
  </si>
  <si>
    <t>RADAN %-OSUUS OMATOIMI</t>
  </si>
  <si>
    <t>RADAN %-OSUUS PERINTEINEN</t>
  </si>
  <si>
    <t>Paippi, Mäntyrinne</t>
  </si>
  <si>
    <t>Piikkiö, Yltöinen (RaPi)</t>
  </si>
  <si>
    <t>Sauvo, Paddaistentie (SU)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</si>
</sst>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Dutch (scalable)"/>
    </font>
    <font>
      <sz val="12"/>
      <name val="Dutch (scalable)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7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1" xfId="2" applyFont="1" applyBorder="1" applyAlignment="1">
      <alignment horizontal="center"/>
    </xf>
    <xf numFmtId="0" fontId="3" fillId="0" borderId="0" xfId="2" applyFont="1"/>
    <xf numFmtId="0" fontId="3" fillId="0" borderId="0" xfId="1" applyFont="1"/>
    <xf numFmtId="14" fontId="2" fillId="0" borderId="1" xfId="2" applyNumberFormat="1" applyFont="1" applyBorder="1" applyAlignment="1">
      <alignment horizontal="right"/>
    </xf>
    <xf numFmtId="14" fontId="2" fillId="0" borderId="1" xfId="2" applyNumberFormat="1" applyFont="1" applyBorder="1" applyAlignment="1">
      <alignment horizontal="left"/>
    </xf>
    <xf numFmtId="2" fontId="3" fillId="0" borderId="1" xfId="2" applyNumberFormat="1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2" xfId="2" applyNumberFormat="1" applyFont="1" applyBorder="1" applyAlignment="1">
      <alignment horizontal="center"/>
    </xf>
    <xf numFmtId="10" fontId="3" fillId="0" borderId="12" xfId="2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1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4" fontId="5" fillId="0" borderId="15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4" fontId="5" fillId="0" borderId="19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4" fontId="5" fillId="0" borderId="23" xfId="0" applyNumberFormat="1" applyFont="1" applyBorder="1" applyAlignment="1">
      <alignment horizontal="right" wrapText="1"/>
    </xf>
    <xf numFmtId="0" fontId="5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5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14" fontId="5" fillId="0" borderId="27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14" fontId="5" fillId="0" borderId="31" xfId="0" applyNumberFormat="1" applyFont="1" applyBorder="1" applyAlignment="1">
      <alignment horizontal="right" wrapText="1"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14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2" fillId="0" borderId="3" xfId="2" applyFont="1" applyBorder="1" applyAlignment="1">
      <alignment horizontal="right"/>
    </xf>
    <xf numFmtId="0" fontId="2" fillId="0" borderId="3" xfId="2" applyFont="1" applyBorder="1" applyAlignment="1">
      <alignment horizontal="left"/>
    </xf>
    <xf numFmtId="0" fontId="2" fillId="0" borderId="3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14" fontId="3" fillId="0" borderId="16" xfId="0" applyNumberFormat="1" applyFont="1" applyFill="1" applyBorder="1" applyAlignment="1">
      <alignment horizontal="left"/>
    </xf>
    <xf numFmtId="14" fontId="3" fillId="0" borderId="20" xfId="0" applyNumberFormat="1" applyFont="1" applyFill="1" applyBorder="1" applyAlignment="1">
      <alignment horizontal="left"/>
    </xf>
    <xf numFmtId="14" fontId="2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4" fontId="5" fillId="0" borderId="32" xfId="0" applyNumberFormat="1" applyFont="1" applyBorder="1" applyAlignment="1">
      <alignment horizontal="right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center"/>
    </xf>
  </cellXfs>
  <cellStyles count="3">
    <cellStyle name="Normaali" xfId="0" builtinId="0"/>
    <cellStyle name="Normaali_2010" xfId="1"/>
    <cellStyle name="Normaali_Taul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zoomScaleNormal="100" workbookViewId="0"/>
  </sheetViews>
  <sheetFormatPr defaultColWidth="8.88671875" defaultRowHeight="12"/>
  <cols>
    <col min="1" max="1" width="3.77734375" style="3" customWidth="1"/>
    <col min="2" max="2" width="7.77734375" style="40" customWidth="1"/>
    <col min="3" max="3" width="4.77734375" style="4" customWidth="1"/>
    <col min="4" max="4" width="25.77734375" style="6" customWidth="1"/>
    <col min="5" max="5" width="5.109375" style="1" customWidth="1"/>
    <col min="6" max="6" width="6.77734375" style="3" customWidth="1"/>
    <col min="7" max="12" width="5.77734375" style="3" customWidth="1"/>
    <col min="13" max="13" width="5.77734375" style="9" customWidth="1"/>
    <col min="14" max="14" width="5.77734375" style="8" customWidth="1"/>
    <col min="15" max="15" width="16.21875" style="5" customWidth="1"/>
    <col min="16" max="16" width="6.77734375" style="5" customWidth="1"/>
    <col min="17" max="17" width="4.5546875" style="5" customWidth="1"/>
    <col min="18" max="16384" width="8.88671875" style="5"/>
  </cols>
  <sheetData>
    <row r="1" spans="1:17" s="20" customFormat="1" ht="15" customHeight="1" thickBot="1">
      <c r="A1" s="13" t="s">
        <v>2</v>
      </c>
      <c r="B1" s="14" t="s">
        <v>18</v>
      </c>
      <c r="C1" s="15" t="s">
        <v>10</v>
      </c>
      <c r="D1" s="16" t="s">
        <v>8</v>
      </c>
      <c r="E1" s="14"/>
      <c r="F1" s="14" t="s">
        <v>0</v>
      </c>
      <c r="G1" s="18" t="s">
        <v>12</v>
      </c>
      <c r="H1" s="18" t="s">
        <v>33</v>
      </c>
      <c r="I1" s="18" t="s">
        <v>13</v>
      </c>
      <c r="J1" s="18" t="s">
        <v>14</v>
      </c>
      <c r="K1" s="18" t="s">
        <v>16</v>
      </c>
      <c r="L1" s="18" t="s">
        <v>15</v>
      </c>
      <c r="M1" s="31" t="s">
        <v>5</v>
      </c>
      <c r="N1" s="17" t="s">
        <v>6</v>
      </c>
      <c r="O1" s="19" t="s">
        <v>7</v>
      </c>
      <c r="P1" s="2">
        <v>157604</v>
      </c>
    </row>
    <row r="2" spans="1:17" ht="15" customHeight="1">
      <c r="A2" s="41">
        <v>13</v>
      </c>
      <c r="B2" s="42">
        <v>43916</v>
      </c>
      <c r="C2" s="41">
        <v>1050</v>
      </c>
      <c r="D2" s="43" t="s">
        <v>20</v>
      </c>
      <c r="E2" s="47" t="s">
        <v>43</v>
      </c>
      <c r="F2" s="11">
        <f t="shared" ref="F2:F40" si="0">SUM(G2:M2)</f>
        <v>375</v>
      </c>
      <c r="G2" s="41">
        <v>121</v>
      </c>
      <c r="H2" s="41"/>
      <c r="I2" s="41">
        <v>74</v>
      </c>
      <c r="J2" s="41">
        <v>53</v>
      </c>
      <c r="K2" s="41">
        <v>70</v>
      </c>
      <c r="L2" s="41">
        <v>57</v>
      </c>
      <c r="M2" s="32"/>
      <c r="N2" s="11"/>
      <c r="P2" s="5">
        <f t="shared" ref="P2:P40" si="1">IF(F2&gt;0,P1+F2,)</f>
        <v>157979</v>
      </c>
      <c r="Q2" s="20"/>
    </row>
    <row r="3" spans="1:17" ht="15" customHeight="1">
      <c r="A3" s="36">
        <v>14</v>
      </c>
      <c r="B3" s="37">
        <v>43923</v>
      </c>
      <c r="C3" s="36">
        <v>1051</v>
      </c>
      <c r="D3" s="38" t="s">
        <v>19</v>
      </c>
      <c r="E3" s="47" t="s">
        <v>43</v>
      </c>
      <c r="F3" s="3">
        <f t="shared" si="0"/>
        <v>382</v>
      </c>
      <c r="G3" s="36">
        <v>128</v>
      </c>
      <c r="H3" s="36"/>
      <c r="I3" s="36">
        <v>86</v>
      </c>
      <c r="J3" s="36">
        <v>68</v>
      </c>
      <c r="K3" s="36">
        <v>48</v>
      </c>
      <c r="L3" s="36">
        <v>52</v>
      </c>
      <c r="M3" s="35"/>
      <c r="N3" s="3"/>
      <c r="P3" s="5">
        <f>IF(F3&gt;0,P2+F3,)</f>
        <v>158361</v>
      </c>
      <c r="Q3" s="20"/>
    </row>
    <row r="4" spans="1:17" ht="15" customHeight="1">
      <c r="A4" s="36">
        <v>15</v>
      </c>
      <c r="B4" s="37">
        <v>43930</v>
      </c>
      <c r="C4" s="36">
        <v>1052</v>
      </c>
      <c r="D4" s="38" t="s">
        <v>34</v>
      </c>
      <c r="E4" s="47" t="s">
        <v>43</v>
      </c>
      <c r="F4" s="3">
        <f t="shared" si="0"/>
        <v>361</v>
      </c>
      <c r="G4" s="36">
        <v>130</v>
      </c>
      <c r="H4" s="36"/>
      <c r="I4" s="36">
        <v>88</v>
      </c>
      <c r="J4" s="36">
        <v>52</v>
      </c>
      <c r="K4" s="36">
        <v>57</v>
      </c>
      <c r="L4" s="36">
        <v>34</v>
      </c>
      <c r="M4" s="35"/>
      <c r="N4" s="3"/>
      <c r="P4" s="5">
        <f t="shared" si="1"/>
        <v>158722</v>
      </c>
      <c r="Q4" s="20"/>
    </row>
    <row r="5" spans="1:17" ht="15" customHeight="1">
      <c r="A5" s="36">
        <v>16</v>
      </c>
      <c r="B5" s="37">
        <v>43937</v>
      </c>
      <c r="C5" s="36">
        <v>1053</v>
      </c>
      <c r="D5" s="38" t="s">
        <v>35</v>
      </c>
      <c r="E5" s="47" t="s">
        <v>43</v>
      </c>
      <c r="F5" s="3">
        <f t="shared" si="0"/>
        <v>497</v>
      </c>
      <c r="G5" s="36">
        <v>163</v>
      </c>
      <c r="H5" s="36"/>
      <c r="I5" s="36">
        <v>109</v>
      </c>
      <c r="J5" s="36">
        <v>92</v>
      </c>
      <c r="K5" s="36">
        <v>76</v>
      </c>
      <c r="L5" s="36">
        <v>57</v>
      </c>
      <c r="M5" s="35"/>
      <c r="N5" s="3"/>
      <c r="P5" s="5">
        <f t="shared" si="1"/>
        <v>159219</v>
      </c>
      <c r="Q5" s="20"/>
    </row>
    <row r="6" spans="1:17" ht="15" customHeight="1">
      <c r="A6" s="36">
        <v>17</v>
      </c>
      <c r="B6" s="37">
        <v>43944</v>
      </c>
      <c r="C6" s="36">
        <v>1054</v>
      </c>
      <c r="D6" s="38" t="s">
        <v>28</v>
      </c>
      <c r="E6" s="47" t="s">
        <v>43</v>
      </c>
      <c r="F6" s="3">
        <f t="shared" si="0"/>
        <v>431</v>
      </c>
      <c r="G6" s="36">
        <v>136</v>
      </c>
      <c r="H6" s="36"/>
      <c r="I6" s="36">
        <v>112</v>
      </c>
      <c r="J6" s="36">
        <v>65</v>
      </c>
      <c r="K6" s="36">
        <v>57</v>
      </c>
      <c r="L6" s="36">
        <v>61</v>
      </c>
      <c r="M6" s="35"/>
      <c r="N6" s="3"/>
      <c r="P6" s="5">
        <f t="shared" si="1"/>
        <v>159650</v>
      </c>
      <c r="Q6" s="20"/>
    </row>
    <row r="7" spans="1:17" ht="15" customHeight="1">
      <c r="A7" s="36">
        <v>18</v>
      </c>
      <c r="B7" s="37">
        <v>43951</v>
      </c>
      <c r="C7" s="36">
        <v>1055</v>
      </c>
      <c r="D7" s="38" t="s">
        <v>30</v>
      </c>
      <c r="E7" s="47" t="s">
        <v>43</v>
      </c>
      <c r="F7" s="3">
        <f t="shared" si="0"/>
        <v>384</v>
      </c>
      <c r="G7" s="36">
        <v>117</v>
      </c>
      <c r="H7" s="36"/>
      <c r="I7" s="36">
        <v>103</v>
      </c>
      <c r="J7" s="36">
        <v>64</v>
      </c>
      <c r="K7" s="36">
        <v>54</v>
      </c>
      <c r="L7" s="36">
        <v>46</v>
      </c>
      <c r="M7" s="35"/>
      <c r="N7" s="3"/>
      <c r="P7" s="5">
        <f t="shared" si="1"/>
        <v>160034</v>
      </c>
      <c r="Q7" s="20"/>
    </row>
    <row r="8" spans="1:17" ht="15" customHeight="1">
      <c r="A8" s="36">
        <v>19</v>
      </c>
      <c r="B8" s="37">
        <v>43958</v>
      </c>
      <c r="C8" s="36">
        <v>1056</v>
      </c>
      <c r="D8" s="38" t="s">
        <v>25</v>
      </c>
      <c r="E8" s="47" t="s">
        <v>43</v>
      </c>
      <c r="F8" s="3">
        <f t="shared" si="0"/>
        <v>585</v>
      </c>
      <c r="G8" s="36">
        <v>195</v>
      </c>
      <c r="H8" s="36"/>
      <c r="I8" s="36">
        <v>151</v>
      </c>
      <c r="J8" s="36">
        <v>88</v>
      </c>
      <c r="K8" s="36">
        <v>73</v>
      </c>
      <c r="L8" s="36">
        <v>78</v>
      </c>
      <c r="M8" s="35"/>
      <c r="N8" s="3"/>
      <c r="P8" s="5">
        <f t="shared" si="1"/>
        <v>160619</v>
      </c>
      <c r="Q8" s="20"/>
    </row>
    <row r="9" spans="1:17" ht="15" customHeight="1">
      <c r="A9" s="36">
        <v>20</v>
      </c>
      <c r="B9" s="37">
        <v>43965</v>
      </c>
      <c r="C9" s="36">
        <v>1057</v>
      </c>
      <c r="D9" s="38" t="s">
        <v>31</v>
      </c>
      <c r="E9" s="47" t="s">
        <v>43</v>
      </c>
      <c r="F9" s="3">
        <f t="shared" si="0"/>
        <v>379</v>
      </c>
      <c r="G9" s="36">
        <v>132</v>
      </c>
      <c r="H9" s="36"/>
      <c r="I9" s="36">
        <v>97</v>
      </c>
      <c r="J9" s="36">
        <v>56</v>
      </c>
      <c r="K9" s="36">
        <v>46</v>
      </c>
      <c r="L9" s="36">
        <v>48</v>
      </c>
      <c r="M9" s="35"/>
      <c r="N9" s="3"/>
      <c r="P9" s="5">
        <f t="shared" si="1"/>
        <v>160998</v>
      </c>
      <c r="Q9" s="20"/>
    </row>
    <row r="10" spans="1:17" ht="15" customHeight="1">
      <c r="A10" s="36">
        <v>21</v>
      </c>
      <c r="B10" s="37">
        <v>43972</v>
      </c>
      <c r="C10" s="36">
        <v>1058</v>
      </c>
      <c r="D10" s="38" t="s">
        <v>27</v>
      </c>
      <c r="E10" s="47" t="s">
        <v>43</v>
      </c>
      <c r="F10" s="3">
        <f t="shared" si="0"/>
        <v>390</v>
      </c>
      <c r="G10" s="36">
        <v>146</v>
      </c>
      <c r="H10" s="36"/>
      <c r="I10" s="36">
        <v>100</v>
      </c>
      <c r="J10" s="36">
        <v>56</v>
      </c>
      <c r="K10" s="36">
        <v>53</v>
      </c>
      <c r="L10" s="36">
        <v>35</v>
      </c>
      <c r="M10" s="35"/>
      <c r="N10" s="3"/>
      <c r="P10" s="5">
        <f t="shared" si="1"/>
        <v>161388</v>
      </c>
      <c r="Q10" s="20"/>
    </row>
    <row r="11" spans="1:17" ht="15" customHeight="1">
      <c r="A11" s="36">
        <v>22</v>
      </c>
      <c r="B11" s="37">
        <v>43979</v>
      </c>
      <c r="C11" s="36">
        <v>1059</v>
      </c>
      <c r="D11" s="38" t="s">
        <v>32</v>
      </c>
      <c r="E11" s="47" t="s">
        <v>43</v>
      </c>
      <c r="F11" s="3">
        <f t="shared" si="0"/>
        <v>501</v>
      </c>
      <c r="G11" s="36">
        <v>117</v>
      </c>
      <c r="H11" s="36">
        <v>56</v>
      </c>
      <c r="I11" s="36">
        <v>95</v>
      </c>
      <c r="J11" s="36">
        <v>54</v>
      </c>
      <c r="K11" s="36">
        <v>55</v>
      </c>
      <c r="L11" s="36">
        <v>34</v>
      </c>
      <c r="M11" s="35">
        <v>90</v>
      </c>
      <c r="N11" s="3"/>
      <c r="O11" s="5" t="s">
        <v>40</v>
      </c>
      <c r="P11" s="5">
        <f t="shared" si="1"/>
        <v>161889</v>
      </c>
      <c r="Q11" s="20"/>
    </row>
    <row r="12" spans="1:17" ht="15" customHeight="1">
      <c r="A12" s="36">
        <v>23</v>
      </c>
      <c r="B12" s="37">
        <v>43986</v>
      </c>
      <c r="C12" s="36">
        <v>1060</v>
      </c>
      <c r="D12" s="38" t="s">
        <v>24</v>
      </c>
      <c r="E12" s="47" t="s">
        <v>43</v>
      </c>
      <c r="F12" s="3">
        <f t="shared" si="0"/>
        <v>334</v>
      </c>
      <c r="G12" s="36">
        <v>87</v>
      </c>
      <c r="H12" s="36"/>
      <c r="I12" s="36">
        <v>84</v>
      </c>
      <c r="J12" s="36">
        <v>40</v>
      </c>
      <c r="K12" s="36">
        <v>34</v>
      </c>
      <c r="L12" s="36">
        <v>20</v>
      </c>
      <c r="M12" s="35">
        <v>69</v>
      </c>
      <c r="N12" s="3"/>
      <c r="O12" s="21" t="s">
        <v>41</v>
      </c>
      <c r="P12" s="5">
        <f t="shared" si="1"/>
        <v>162223</v>
      </c>
      <c r="Q12" s="20"/>
    </row>
    <row r="13" spans="1:17" ht="15" customHeight="1">
      <c r="A13" s="36">
        <v>24</v>
      </c>
      <c r="B13" s="37">
        <v>43993</v>
      </c>
      <c r="C13" s="36">
        <v>1061</v>
      </c>
      <c r="D13" s="38" t="s">
        <v>22</v>
      </c>
      <c r="E13" s="47" t="s">
        <v>43</v>
      </c>
      <c r="F13" s="3">
        <f t="shared" si="0"/>
        <v>232</v>
      </c>
      <c r="G13" s="36">
        <v>63</v>
      </c>
      <c r="H13" s="36"/>
      <c r="I13" s="36">
        <v>78</v>
      </c>
      <c r="J13" s="36">
        <v>33</v>
      </c>
      <c r="K13" s="36">
        <v>22</v>
      </c>
      <c r="L13" s="36">
        <v>36</v>
      </c>
      <c r="M13" s="35"/>
      <c r="N13" s="3"/>
      <c r="O13" s="21"/>
      <c r="P13" s="5">
        <f t="shared" si="1"/>
        <v>162455</v>
      </c>
      <c r="Q13" s="20"/>
    </row>
    <row r="14" spans="1:17" ht="15" customHeight="1">
      <c r="A14" s="36">
        <v>25</v>
      </c>
      <c r="B14" s="37">
        <v>44000</v>
      </c>
      <c r="C14" s="36">
        <v>1062</v>
      </c>
      <c r="D14" s="38" t="s">
        <v>29</v>
      </c>
      <c r="E14" s="47" t="s">
        <v>43</v>
      </c>
      <c r="F14" s="3">
        <f t="shared" si="0"/>
        <v>227</v>
      </c>
      <c r="G14" s="36">
        <v>75</v>
      </c>
      <c r="H14" s="36"/>
      <c r="I14" s="36">
        <v>50</v>
      </c>
      <c r="J14" s="36">
        <v>32</v>
      </c>
      <c r="K14" s="36">
        <v>40</v>
      </c>
      <c r="L14" s="36">
        <v>30</v>
      </c>
      <c r="M14" s="35"/>
      <c r="N14" s="3"/>
      <c r="O14" s="21"/>
      <c r="P14" s="5">
        <f t="shared" si="1"/>
        <v>162682</v>
      </c>
      <c r="Q14" s="20"/>
    </row>
    <row r="15" spans="1:17" ht="15" customHeight="1">
      <c r="A15" s="36">
        <v>26</v>
      </c>
      <c r="B15" s="37">
        <v>44007</v>
      </c>
      <c r="C15" s="36">
        <v>1063</v>
      </c>
      <c r="D15" s="38" t="s">
        <v>55</v>
      </c>
      <c r="E15" s="47" t="s">
        <v>43</v>
      </c>
      <c r="F15" s="3">
        <f t="shared" si="0"/>
        <v>201</v>
      </c>
      <c r="G15" s="36">
        <v>73</v>
      </c>
      <c r="H15" s="36"/>
      <c r="I15" s="36">
        <v>60</v>
      </c>
      <c r="J15" s="36">
        <v>16</v>
      </c>
      <c r="K15" s="36">
        <v>32</v>
      </c>
      <c r="L15" s="36">
        <v>20</v>
      </c>
      <c r="M15" s="35"/>
      <c r="N15" s="3"/>
      <c r="O15" s="21"/>
      <c r="P15" s="5">
        <f t="shared" si="1"/>
        <v>162883</v>
      </c>
      <c r="Q15" s="20"/>
    </row>
    <row r="16" spans="1:17" ht="15" customHeight="1">
      <c r="A16" s="36">
        <v>27</v>
      </c>
      <c r="B16" s="37">
        <v>44014</v>
      </c>
      <c r="C16" s="36">
        <v>1064</v>
      </c>
      <c r="D16" s="38" t="s">
        <v>36</v>
      </c>
      <c r="E16" s="47" t="s">
        <v>43</v>
      </c>
      <c r="F16" s="3">
        <f t="shared" si="0"/>
        <v>290</v>
      </c>
      <c r="G16" s="36">
        <v>93</v>
      </c>
      <c r="H16" s="36"/>
      <c r="I16" s="36">
        <v>82</v>
      </c>
      <c r="J16" s="36">
        <v>40</v>
      </c>
      <c r="K16" s="36">
        <v>40</v>
      </c>
      <c r="L16" s="36">
        <v>35</v>
      </c>
      <c r="M16" s="35"/>
      <c r="N16" s="7"/>
      <c r="O16" s="21"/>
      <c r="P16" s="5">
        <f t="shared" si="1"/>
        <v>163173</v>
      </c>
      <c r="Q16" s="20"/>
    </row>
    <row r="17" spans="1:17" ht="15" customHeight="1">
      <c r="A17" s="36">
        <v>28</v>
      </c>
      <c r="B17" s="37">
        <v>44021</v>
      </c>
      <c r="C17" s="36">
        <v>1065</v>
      </c>
      <c r="D17" s="39" t="s">
        <v>35</v>
      </c>
      <c r="E17" s="47" t="s">
        <v>43</v>
      </c>
      <c r="F17" s="3">
        <f t="shared" si="0"/>
        <v>263</v>
      </c>
      <c r="G17" s="36">
        <v>83</v>
      </c>
      <c r="H17" s="36"/>
      <c r="I17" s="36">
        <v>67</v>
      </c>
      <c r="J17" s="36">
        <v>43</v>
      </c>
      <c r="K17" s="36">
        <v>40</v>
      </c>
      <c r="L17" s="36">
        <v>30</v>
      </c>
      <c r="M17" s="44"/>
      <c r="N17" s="3"/>
      <c r="O17" s="21"/>
      <c r="P17" s="5">
        <f t="shared" si="1"/>
        <v>163436</v>
      </c>
      <c r="Q17" s="20"/>
    </row>
    <row r="18" spans="1:17" ht="15" customHeight="1">
      <c r="A18" s="36">
        <v>29</v>
      </c>
      <c r="B18" s="37">
        <v>44028</v>
      </c>
      <c r="C18" s="36">
        <v>1066</v>
      </c>
      <c r="D18" s="39" t="s">
        <v>25</v>
      </c>
      <c r="E18" s="47" t="s">
        <v>43</v>
      </c>
      <c r="F18" s="3">
        <f t="shared" si="0"/>
        <v>305</v>
      </c>
      <c r="G18" s="36">
        <v>88</v>
      </c>
      <c r="H18" s="36"/>
      <c r="I18" s="36">
        <v>85</v>
      </c>
      <c r="J18" s="36">
        <v>46</v>
      </c>
      <c r="K18" s="36">
        <v>48</v>
      </c>
      <c r="L18" s="36">
        <v>38</v>
      </c>
      <c r="M18" s="35"/>
      <c r="N18" s="3"/>
      <c r="O18" s="21"/>
      <c r="P18" s="5">
        <f t="shared" si="1"/>
        <v>163741</v>
      </c>
      <c r="Q18" s="20"/>
    </row>
    <row r="19" spans="1:17" ht="15" customHeight="1">
      <c r="A19" s="36">
        <v>30</v>
      </c>
      <c r="B19" s="37">
        <v>44035</v>
      </c>
      <c r="C19" s="36">
        <v>1067</v>
      </c>
      <c r="D19" s="39" t="s">
        <v>56</v>
      </c>
      <c r="E19" s="47" t="s">
        <v>43</v>
      </c>
      <c r="F19" s="3">
        <f t="shared" si="0"/>
        <v>255</v>
      </c>
      <c r="G19" s="36">
        <v>65</v>
      </c>
      <c r="H19" s="36"/>
      <c r="I19" s="36">
        <v>85</v>
      </c>
      <c r="J19" s="36">
        <v>35</v>
      </c>
      <c r="K19" s="36">
        <v>45</v>
      </c>
      <c r="L19" s="36">
        <v>25</v>
      </c>
      <c r="M19" s="35"/>
      <c r="N19" s="3"/>
      <c r="O19" s="21"/>
      <c r="P19" s="5">
        <f t="shared" si="1"/>
        <v>163996</v>
      </c>
      <c r="Q19" s="20"/>
    </row>
    <row r="20" spans="1:17" ht="15" customHeight="1">
      <c r="A20" s="36">
        <v>31</v>
      </c>
      <c r="B20" s="37">
        <v>44042</v>
      </c>
      <c r="C20" s="36">
        <v>1068</v>
      </c>
      <c r="D20" s="39" t="s">
        <v>19</v>
      </c>
      <c r="E20" s="47" t="s">
        <v>43</v>
      </c>
      <c r="F20" s="3">
        <f t="shared" si="0"/>
        <v>200</v>
      </c>
      <c r="G20" s="36">
        <v>54</v>
      </c>
      <c r="H20" s="36"/>
      <c r="I20" s="36">
        <v>58</v>
      </c>
      <c r="J20" s="36">
        <v>31</v>
      </c>
      <c r="K20" s="36">
        <v>38</v>
      </c>
      <c r="L20" s="36">
        <v>19</v>
      </c>
      <c r="M20" s="35"/>
      <c r="N20" s="3"/>
      <c r="O20" s="21"/>
      <c r="P20" s="5">
        <f t="shared" si="1"/>
        <v>164196</v>
      </c>
      <c r="Q20" s="20"/>
    </row>
    <row r="21" spans="1:17" ht="15" customHeight="1" thickBot="1">
      <c r="A21" s="36">
        <v>32</v>
      </c>
      <c r="B21" s="51">
        <v>44049</v>
      </c>
      <c r="C21" s="52">
        <v>1069</v>
      </c>
      <c r="D21" s="53" t="s">
        <v>34</v>
      </c>
      <c r="E21" s="54" t="s">
        <v>43</v>
      </c>
      <c r="F21" s="10">
        <f t="shared" si="0"/>
        <v>164</v>
      </c>
      <c r="G21" s="52">
        <v>39</v>
      </c>
      <c r="H21" s="52"/>
      <c r="I21" s="52">
        <v>60</v>
      </c>
      <c r="J21" s="52">
        <v>20</v>
      </c>
      <c r="K21" s="52">
        <v>29</v>
      </c>
      <c r="L21" s="52">
        <v>16</v>
      </c>
      <c r="M21" s="55"/>
      <c r="N21" s="10"/>
      <c r="P21" s="5">
        <f t="shared" si="1"/>
        <v>164360</v>
      </c>
      <c r="Q21" s="20"/>
    </row>
    <row r="22" spans="1:17" ht="15" customHeight="1">
      <c r="A22" s="50">
        <v>33</v>
      </c>
      <c r="B22" s="56">
        <v>44056</v>
      </c>
      <c r="C22" s="57">
        <v>1070</v>
      </c>
      <c r="D22" s="58" t="s">
        <v>26</v>
      </c>
      <c r="E22" s="59"/>
      <c r="F22" s="60">
        <f t="shared" si="0"/>
        <v>95</v>
      </c>
      <c r="G22" s="57">
        <v>17</v>
      </c>
      <c r="H22" s="57"/>
      <c r="I22" s="57">
        <v>39</v>
      </c>
      <c r="J22" s="57">
        <v>8</v>
      </c>
      <c r="K22" s="57">
        <v>21</v>
      </c>
      <c r="L22" s="57">
        <v>10</v>
      </c>
      <c r="M22" s="61"/>
      <c r="N22" s="62"/>
      <c r="O22" s="21"/>
      <c r="P22" s="5">
        <f t="shared" si="1"/>
        <v>164455</v>
      </c>
      <c r="Q22" s="20"/>
    </row>
    <row r="23" spans="1:17" ht="15" customHeight="1" thickBot="1">
      <c r="A23" s="50"/>
      <c r="B23" s="63">
        <v>44056</v>
      </c>
      <c r="C23" s="64">
        <v>1070</v>
      </c>
      <c r="D23" s="65" t="s">
        <v>26</v>
      </c>
      <c r="E23" s="66" t="s">
        <v>43</v>
      </c>
      <c r="F23" s="67">
        <f t="shared" si="0"/>
        <v>61</v>
      </c>
      <c r="G23" s="64">
        <v>15</v>
      </c>
      <c r="H23" s="64"/>
      <c r="I23" s="64">
        <v>21</v>
      </c>
      <c r="J23" s="64">
        <v>6</v>
      </c>
      <c r="K23" s="64">
        <v>5</v>
      </c>
      <c r="L23" s="64">
        <v>14</v>
      </c>
      <c r="M23" s="68"/>
      <c r="N23" s="69"/>
      <c r="O23" s="21"/>
      <c r="P23" s="5">
        <f t="shared" si="1"/>
        <v>164516</v>
      </c>
      <c r="Q23" s="20"/>
    </row>
    <row r="24" spans="1:17" ht="15" customHeight="1">
      <c r="A24" s="50">
        <v>34</v>
      </c>
      <c r="B24" s="56">
        <v>44063</v>
      </c>
      <c r="C24" s="57">
        <v>1071</v>
      </c>
      <c r="D24" s="78" t="s">
        <v>23</v>
      </c>
      <c r="E24" s="79"/>
      <c r="F24" s="60">
        <f t="shared" si="0"/>
        <v>124</v>
      </c>
      <c r="G24" s="57">
        <v>12</v>
      </c>
      <c r="H24" s="57"/>
      <c r="I24" s="57">
        <v>31</v>
      </c>
      <c r="J24" s="57">
        <v>12</v>
      </c>
      <c r="K24" s="57">
        <v>35</v>
      </c>
      <c r="L24" s="57">
        <v>34</v>
      </c>
      <c r="M24" s="61"/>
      <c r="N24" s="62"/>
      <c r="P24" s="5">
        <f t="shared" si="1"/>
        <v>164640</v>
      </c>
      <c r="Q24" s="20"/>
    </row>
    <row r="25" spans="1:17" ht="15" customHeight="1" thickBot="1">
      <c r="A25" s="50"/>
      <c r="B25" s="81">
        <v>44063</v>
      </c>
      <c r="C25" s="82">
        <v>1071</v>
      </c>
      <c r="D25" s="89" t="s">
        <v>23</v>
      </c>
      <c r="E25" s="90" t="s">
        <v>43</v>
      </c>
      <c r="F25" s="80">
        <f t="shared" si="0"/>
        <v>42</v>
      </c>
      <c r="G25" s="82">
        <v>7</v>
      </c>
      <c r="H25" s="82"/>
      <c r="I25" s="82">
        <v>15</v>
      </c>
      <c r="J25" s="82">
        <v>8</v>
      </c>
      <c r="K25" s="82">
        <v>6</v>
      </c>
      <c r="L25" s="91">
        <v>6</v>
      </c>
      <c r="M25" s="83"/>
      <c r="N25" s="84"/>
      <c r="P25" s="5">
        <f t="shared" si="1"/>
        <v>164682</v>
      </c>
      <c r="Q25" s="20"/>
    </row>
    <row r="26" spans="1:17" ht="15" customHeight="1">
      <c r="A26" s="50">
        <v>35</v>
      </c>
      <c r="B26" s="56">
        <v>44070</v>
      </c>
      <c r="C26" s="57">
        <v>1072</v>
      </c>
      <c r="D26" s="74" t="s">
        <v>37</v>
      </c>
      <c r="E26" s="75"/>
      <c r="F26" s="60">
        <f t="shared" si="0"/>
        <v>103</v>
      </c>
      <c r="G26" s="57">
        <v>13</v>
      </c>
      <c r="H26" s="57"/>
      <c r="I26" s="57">
        <v>43</v>
      </c>
      <c r="J26" s="57">
        <v>6</v>
      </c>
      <c r="K26" s="57">
        <v>33</v>
      </c>
      <c r="L26" s="57">
        <v>8</v>
      </c>
      <c r="M26" s="61"/>
      <c r="N26" s="62"/>
      <c r="P26" s="5">
        <f t="shared" si="1"/>
        <v>164785</v>
      </c>
      <c r="Q26" s="20"/>
    </row>
    <row r="27" spans="1:17" ht="15" customHeight="1" thickBot="1">
      <c r="A27" s="50"/>
      <c r="B27" s="70">
        <v>44070</v>
      </c>
      <c r="C27" s="71">
        <v>1072</v>
      </c>
      <c r="D27" s="76" t="s">
        <v>37</v>
      </c>
      <c r="E27" s="77" t="s">
        <v>43</v>
      </c>
      <c r="F27" s="67">
        <f t="shared" si="0"/>
        <v>77</v>
      </c>
      <c r="G27" s="71">
        <v>15</v>
      </c>
      <c r="H27" s="71"/>
      <c r="I27" s="71">
        <v>21</v>
      </c>
      <c r="J27" s="71">
        <v>14</v>
      </c>
      <c r="K27" s="71">
        <v>17</v>
      </c>
      <c r="L27" s="71">
        <v>10</v>
      </c>
      <c r="M27" s="72"/>
      <c r="N27" s="73"/>
      <c r="P27" s="5">
        <f t="shared" si="1"/>
        <v>164862</v>
      </c>
      <c r="Q27" s="20"/>
    </row>
    <row r="28" spans="1:17" ht="15" customHeight="1">
      <c r="A28" s="50">
        <v>36</v>
      </c>
      <c r="B28" s="56">
        <v>44077</v>
      </c>
      <c r="C28" s="57">
        <v>1073</v>
      </c>
      <c r="D28" s="78" t="s">
        <v>21</v>
      </c>
      <c r="E28" s="79"/>
      <c r="F28" s="60">
        <f t="shared" si="0"/>
        <v>86</v>
      </c>
      <c r="G28" s="57">
        <v>12</v>
      </c>
      <c r="H28" s="57"/>
      <c r="I28" s="57">
        <v>22</v>
      </c>
      <c r="J28" s="57">
        <v>15</v>
      </c>
      <c r="K28" s="57">
        <v>24</v>
      </c>
      <c r="L28" s="57">
        <v>9</v>
      </c>
      <c r="M28" s="61">
        <v>4</v>
      </c>
      <c r="N28" s="62"/>
      <c r="O28" s="5" t="s">
        <v>42</v>
      </c>
      <c r="P28" s="5">
        <f t="shared" si="1"/>
        <v>164948</v>
      </c>
      <c r="Q28" s="20"/>
    </row>
    <row r="29" spans="1:17" ht="15" customHeight="1" thickBot="1">
      <c r="A29" s="50"/>
      <c r="B29" s="63">
        <v>44077</v>
      </c>
      <c r="C29" s="64">
        <v>1073</v>
      </c>
      <c r="D29" s="104" t="s">
        <v>21</v>
      </c>
      <c r="E29" s="105" t="s">
        <v>43</v>
      </c>
      <c r="F29" s="67">
        <f t="shared" si="0"/>
        <v>75</v>
      </c>
      <c r="G29" s="64">
        <v>12</v>
      </c>
      <c r="H29" s="64"/>
      <c r="I29" s="64">
        <v>20</v>
      </c>
      <c r="J29" s="64">
        <v>15</v>
      </c>
      <c r="K29" s="64">
        <v>14</v>
      </c>
      <c r="L29" s="64">
        <v>6</v>
      </c>
      <c r="M29" s="68">
        <v>8</v>
      </c>
      <c r="N29" s="69"/>
      <c r="O29" s="5" t="s">
        <v>45</v>
      </c>
      <c r="P29" s="5">
        <f t="shared" si="1"/>
        <v>165023</v>
      </c>
      <c r="Q29" s="20"/>
    </row>
    <row r="30" spans="1:17" ht="15" customHeight="1">
      <c r="A30" s="36">
        <v>37</v>
      </c>
      <c r="B30" s="42">
        <v>44084</v>
      </c>
      <c r="C30" s="41">
        <v>1074</v>
      </c>
      <c r="D30" s="43" t="s">
        <v>38</v>
      </c>
      <c r="E30" s="47"/>
      <c r="F30" s="11">
        <f t="shared" si="0"/>
        <v>128</v>
      </c>
      <c r="G30" s="41">
        <v>19</v>
      </c>
      <c r="H30" s="41"/>
      <c r="I30" s="41">
        <v>37</v>
      </c>
      <c r="J30" s="41">
        <v>22</v>
      </c>
      <c r="K30" s="41">
        <v>34</v>
      </c>
      <c r="L30" s="41">
        <v>16</v>
      </c>
      <c r="M30" s="32"/>
      <c r="N30" s="11">
        <f>F46</f>
        <v>25</v>
      </c>
      <c r="P30" s="5">
        <f t="shared" si="1"/>
        <v>165151</v>
      </c>
      <c r="Q30" s="20"/>
    </row>
    <row r="31" spans="1:17" ht="15" customHeight="1" thickBot="1">
      <c r="A31" s="36">
        <v>38</v>
      </c>
      <c r="B31" s="51">
        <v>44091</v>
      </c>
      <c r="C31" s="52">
        <v>1075</v>
      </c>
      <c r="D31" s="85" t="s">
        <v>39</v>
      </c>
      <c r="E31" s="86"/>
      <c r="F31" s="10">
        <f t="shared" si="0"/>
        <v>137</v>
      </c>
      <c r="G31" s="10">
        <v>19</v>
      </c>
      <c r="H31" s="10"/>
      <c r="I31" s="10">
        <v>47</v>
      </c>
      <c r="J31" s="10">
        <v>25</v>
      </c>
      <c r="K31" s="10">
        <v>31</v>
      </c>
      <c r="L31" s="10">
        <v>15</v>
      </c>
      <c r="M31" s="10"/>
      <c r="N31" s="80">
        <f>F47</f>
        <v>59</v>
      </c>
      <c r="P31" s="5">
        <f t="shared" si="1"/>
        <v>165288</v>
      </c>
      <c r="Q31" s="20"/>
    </row>
    <row r="32" spans="1:17" ht="15" customHeight="1">
      <c r="A32" s="50">
        <v>39</v>
      </c>
      <c r="B32" s="56">
        <v>44098</v>
      </c>
      <c r="C32" s="57">
        <v>1076</v>
      </c>
      <c r="D32" s="74" t="s">
        <v>28</v>
      </c>
      <c r="E32" s="75"/>
      <c r="F32" s="60">
        <f t="shared" si="0"/>
        <v>218</v>
      </c>
      <c r="G32" s="60">
        <v>22</v>
      </c>
      <c r="H32" s="60"/>
      <c r="I32" s="60">
        <v>69</v>
      </c>
      <c r="J32" s="60">
        <v>35</v>
      </c>
      <c r="K32" s="60">
        <v>47</v>
      </c>
      <c r="L32" s="60">
        <v>12</v>
      </c>
      <c r="M32" s="60">
        <v>33</v>
      </c>
      <c r="N32" s="62">
        <f>F48</f>
        <v>72</v>
      </c>
      <c r="O32" s="5" t="s">
        <v>44</v>
      </c>
      <c r="P32" s="5">
        <f t="shared" si="1"/>
        <v>165506</v>
      </c>
      <c r="Q32" s="20"/>
    </row>
    <row r="33" spans="1:17" ht="15" customHeight="1" thickBot="1">
      <c r="A33" s="50"/>
      <c r="B33" s="88">
        <v>44098</v>
      </c>
      <c r="C33" s="52">
        <v>1076</v>
      </c>
      <c r="D33" s="92" t="s">
        <v>28</v>
      </c>
      <c r="E33" s="93" t="s">
        <v>43</v>
      </c>
      <c r="F33" s="10">
        <f t="shared" si="0"/>
        <v>85</v>
      </c>
      <c r="G33" s="10">
        <v>23</v>
      </c>
      <c r="H33" s="10"/>
      <c r="I33" s="10">
        <v>17</v>
      </c>
      <c r="J33" s="10">
        <v>11</v>
      </c>
      <c r="K33" s="10">
        <v>16</v>
      </c>
      <c r="L33" s="10">
        <v>18</v>
      </c>
      <c r="M33" s="10"/>
      <c r="N33" s="87"/>
      <c r="P33" s="5">
        <f t="shared" si="1"/>
        <v>165591</v>
      </c>
      <c r="Q33" s="20"/>
    </row>
    <row r="34" spans="1:17" ht="15" customHeight="1">
      <c r="A34" s="50">
        <v>40</v>
      </c>
      <c r="B34" s="56">
        <v>44105</v>
      </c>
      <c r="C34" s="57">
        <v>1077</v>
      </c>
      <c r="D34" s="74" t="s">
        <v>19</v>
      </c>
      <c r="E34" s="75"/>
      <c r="F34" s="60">
        <f t="shared" si="0"/>
        <v>208</v>
      </c>
      <c r="G34" s="60">
        <v>43</v>
      </c>
      <c r="H34" s="60"/>
      <c r="I34" s="60">
        <v>68</v>
      </c>
      <c r="J34" s="60">
        <v>22</v>
      </c>
      <c r="K34" s="60">
        <v>49</v>
      </c>
      <c r="L34" s="60">
        <v>26</v>
      </c>
      <c r="M34" s="60"/>
      <c r="N34" s="62">
        <f>F49</f>
        <v>62</v>
      </c>
      <c r="P34" s="5">
        <f t="shared" si="1"/>
        <v>165799</v>
      </c>
      <c r="Q34" s="20"/>
    </row>
    <row r="35" spans="1:17" ht="15" customHeight="1" thickBot="1">
      <c r="A35" s="50"/>
      <c r="B35" s="88">
        <v>44105</v>
      </c>
      <c r="C35" s="52">
        <v>1077</v>
      </c>
      <c r="D35" s="85" t="s">
        <v>19</v>
      </c>
      <c r="E35" s="86" t="s">
        <v>43</v>
      </c>
      <c r="F35" s="10">
        <f t="shared" si="0"/>
        <v>103</v>
      </c>
      <c r="G35" s="10">
        <v>29</v>
      </c>
      <c r="H35" s="10"/>
      <c r="I35" s="10">
        <v>24</v>
      </c>
      <c r="J35" s="10">
        <v>18</v>
      </c>
      <c r="K35" s="10">
        <v>18</v>
      </c>
      <c r="L35" s="10">
        <v>14</v>
      </c>
      <c r="M35" s="10"/>
      <c r="N35" s="87"/>
      <c r="P35" s="5">
        <f t="shared" si="1"/>
        <v>165902</v>
      </c>
      <c r="Q35" s="20"/>
    </row>
    <row r="36" spans="1:17" ht="15" customHeight="1">
      <c r="A36" s="50">
        <v>41</v>
      </c>
      <c r="B36" s="56">
        <v>44112</v>
      </c>
      <c r="C36" s="57">
        <v>1078</v>
      </c>
      <c r="D36" s="74" t="s">
        <v>31</v>
      </c>
      <c r="E36" s="75"/>
      <c r="F36" s="60">
        <f t="shared" si="0"/>
        <v>153</v>
      </c>
      <c r="G36" s="60">
        <v>23</v>
      </c>
      <c r="H36" s="60"/>
      <c r="I36" s="60">
        <v>39</v>
      </c>
      <c r="J36" s="60">
        <v>21</v>
      </c>
      <c r="K36" s="60">
        <v>39</v>
      </c>
      <c r="L36" s="60">
        <v>18</v>
      </c>
      <c r="M36" s="60">
        <v>13</v>
      </c>
      <c r="N36" s="62">
        <f>F50</f>
        <v>44</v>
      </c>
      <c r="O36" s="5" t="s">
        <v>46</v>
      </c>
      <c r="P36" s="5">
        <f t="shared" si="1"/>
        <v>166055</v>
      </c>
      <c r="Q36" s="20"/>
    </row>
    <row r="37" spans="1:17" ht="15" customHeight="1" thickBot="1">
      <c r="A37" s="50"/>
      <c r="B37" s="70">
        <v>44112</v>
      </c>
      <c r="C37" s="71">
        <v>1078</v>
      </c>
      <c r="D37" s="76" t="s">
        <v>31</v>
      </c>
      <c r="E37" s="77" t="s">
        <v>43</v>
      </c>
      <c r="F37" s="67">
        <f t="shared" si="0"/>
        <v>105</v>
      </c>
      <c r="G37" s="94">
        <v>25</v>
      </c>
      <c r="H37" s="94"/>
      <c r="I37" s="94">
        <v>13</v>
      </c>
      <c r="J37" s="94">
        <v>16</v>
      </c>
      <c r="K37" s="94">
        <v>7</v>
      </c>
      <c r="L37" s="94">
        <v>28</v>
      </c>
      <c r="M37" s="94">
        <v>16</v>
      </c>
      <c r="N37" s="73"/>
      <c r="O37" s="5" t="s">
        <v>48</v>
      </c>
      <c r="P37" s="5">
        <f t="shared" si="1"/>
        <v>166160</v>
      </c>
      <c r="Q37" s="20"/>
    </row>
    <row r="38" spans="1:17" ht="15" customHeight="1" thickBot="1">
      <c r="A38" s="36">
        <v>42</v>
      </c>
      <c r="B38" s="95">
        <v>44119</v>
      </c>
      <c r="C38" s="82">
        <v>1079</v>
      </c>
      <c r="D38" s="96" t="s">
        <v>11</v>
      </c>
      <c r="E38" s="54"/>
      <c r="F38" s="80">
        <f t="shared" si="0"/>
        <v>164</v>
      </c>
      <c r="G38" s="80">
        <v>26</v>
      </c>
      <c r="H38" s="80"/>
      <c r="I38" s="80">
        <v>45</v>
      </c>
      <c r="J38" s="80">
        <v>21</v>
      </c>
      <c r="K38" s="80">
        <v>51</v>
      </c>
      <c r="L38" s="80">
        <v>21</v>
      </c>
      <c r="M38" s="80"/>
      <c r="N38" s="80">
        <f>F51</f>
        <v>54</v>
      </c>
      <c r="P38" s="5">
        <f t="shared" si="1"/>
        <v>166324</v>
      </c>
      <c r="Q38" s="20"/>
    </row>
    <row r="39" spans="1:17" ht="15" customHeight="1">
      <c r="A39" s="50"/>
      <c r="B39" s="56">
        <v>44126</v>
      </c>
      <c r="C39" s="57">
        <v>1080</v>
      </c>
      <c r="D39" s="101" t="s">
        <v>54</v>
      </c>
      <c r="E39" s="75"/>
      <c r="F39" s="60">
        <f t="shared" si="0"/>
        <v>114</v>
      </c>
      <c r="G39" s="60">
        <v>27</v>
      </c>
      <c r="H39" s="60"/>
      <c r="I39" s="60">
        <v>36</v>
      </c>
      <c r="J39" s="60">
        <v>15</v>
      </c>
      <c r="K39" s="60">
        <v>28</v>
      </c>
      <c r="L39" s="60">
        <v>8</v>
      </c>
      <c r="M39" s="60"/>
      <c r="N39" s="62"/>
      <c r="P39" s="5">
        <f t="shared" si="1"/>
        <v>166438</v>
      </c>
      <c r="Q39" s="20"/>
    </row>
    <row r="40" spans="1:17" ht="15" customHeight="1" thickBot="1">
      <c r="A40" s="50">
        <v>43</v>
      </c>
      <c r="B40" s="63">
        <v>44126</v>
      </c>
      <c r="C40" s="64">
        <v>1080</v>
      </c>
      <c r="D40" s="102" t="s">
        <v>54</v>
      </c>
      <c r="E40" s="103" t="s">
        <v>43</v>
      </c>
      <c r="F40" s="67">
        <f t="shared" si="0"/>
        <v>130</v>
      </c>
      <c r="G40" s="67">
        <v>37</v>
      </c>
      <c r="H40" s="67"/>
      <c r="I40" s="67">
        <v>43</v>
      </c>
      <c r="J40" s="67">
        <v>15</v>
      </c>
      <c r="K40" s="67">
        <v>22</v>
      </c>
      <c r="L40" s="67">
        <v>13</v>
      </c>
      <c r="M40" s="67"/>
      <c r="N40" s="73">
        <f t="shared" ref="N40" si="2">F52</f>
        <v>43</v>
      </c>
      <c r="P40" s="5">
        <f t="shared" si="1"/>
        <v>166568</v>
      </c>
      <c r="Q40" s="20"/>
    </row>
    <row r="41" spans="1:17" ht="15" customHeight="1">
      <c r="A41" s="22"/>
      <c r="B41" s="97" t="s">
        <v>3</v>
      </c>
      <c r="C41" s="97"/>
      <c r="D41" s="98"/>
      <c r="E41" s="99"/>
      <c r="F41" s="99">
        <f t="shared" ref="F41:N41" si="3">SUM(F2:F40)</f>
        <v>8964</v>
      </c>
      <c r="G41" s="99">
        <f t="shared" si="3"/>
        <v>2501</v>
      </c>
      <c r="H41" s="99">
        <f t="shared" si="3"/>
        <v>56</v>
      </c>
      <c r="I41" s="99">
        <f t="shared" si="3"/>
        <v>2374</v>
      </c>
      <c r="J41" s="99">
        <f t="shared" si="3"/>
        <v>1289</v>
      </c>
      <c r="K41" s="99">
        <f t="shared" si="3"/>
        <v>1454</v>
      </c>
      <c r="L41" s="99">
        <f t="shared" si="3"/>
        <v>1057</v>
      </c>
      <c r="M41" s="100">
        <f t="shared" si="3"/>
        <v>233</v>
      </c>
      <c r="N41" s="99">
        <f t="shared" si="3"/>
        <v>359</v>
      </c>
      <c r="O41" s="24"/>
      <c r="P41" s="24"/>
    </row>
    <row r="42" spans="1:17" ht="15" customHeight="1">
      <c r="A42" s="22"/>
      <c r="B42" s="25" t="s">
        <v>1</v>
      </c>
      <c r="C42" s="25"/>
      <c r="F42" s="27">
        <f>F41/32</f>
        <v>280.125</v>
      </c>
      <c r="G42" s="27">
        <f>G41/31</f>
        <v>80.677419354838705</v>
      </c>
      <c r="H42" s="27">
        <f>H41/1</f>
        <v>56</v>
      </c>
      <c r="I42" s="27">
        <f t="shared" ref="I42:L42" si="4">I41/31</f>
        <v>76.58064516129032</v>
      </c>
      <c r="J42" s="27">
        <f t="shared" si="4"/>
        <v>41.58064516129032</v>
      </c>
      <c r="K42" s="27">
        <f t="shared" si="4"/>
        <v>46.903225806451616</v>
      </c>
      <c r="L42" s="27">
        <f t="shared" si="4"/>
        <v>34.096774193548384</v>
      </c>
      <c r="M42" s="33"/>
      <c r="O42" s="24"/>
      <c r="P42" s="24"/>
    </row>
    <row r="43" spans="1:17" ht="15" customHeight="1">
      <c r="A43" s="22"/>
      <c r="B43" s="25" t="s">
        <v>17</v>
      </c>
      <c r="C43" s="25"/>
      <c r="D43" s="26"/>
      <c r="E43" s="46"/>
      <c r="F43" s="28">
        <f>SUM(G43:M43)</f>
        <v>1</v>
      </c>
      <c r="G43" s="28">
        <f t="shared" ref="G43:M43" si="5">G41/$F$41</f>
        <v>0.27900490852298082</v>
      </c>
      <c r="H43" s="28">
        <f t="shared" si="5"/>
        <v>6.2472110664881751E-3</v>
      </c>
      <c r="I43" s="28">
        <f t="shared" si="5"/>
        <v>0.2648371262829094</v>
      </c>
      <c r="J43" s="28">
        <f t="shared" si="5"/>
        <v>0.14379741186970102</v>
      </c>
      <c r="K43" s="28">
        <f t="shared" si="5"/>
        <v>0.16220437304774654</v>
      </c>
      <c r="L43" s="28">
        <f t="shared" si="5"/>
        <v>0.1179161088799643</v>
      </c>
      <c r="M43" s="34">
        <f t="shared" si="5"/>
        <v>2.5992860330209727E-2</v>
      </c>
      <c r="N43" s="23" t="s">
        <v>4</v>
      </c>
      <c r="O43" s="24"/>
      <c r="P43" s="24"/>
    </row>
    <row r="44" spans="1:17" ht="15" customHeight="1" thickBot="1">
      <c r="B44" s="128"/>
      <c r="C44" s="129"/>
      <c r="D44" s="130"/>
      <c r="E44" s="110"/>
      <c r="F44" s="10"/>
      <c r="G44" s="10"/>
      <c r="H44" s="10"/>
      <c r="I44" s="10"/>
      <c r="J44" s="10"/>
      <c r="K44" s="10"/>
      <c r="L44" s="10"/>
      <c r="M44" s="8"/>
      <c r="P44" s="24"/>
    </row>
    <row r="45" spans="1:17" ht="15" customHeight="1" thickBot="1">
      <c r="A45" s="30" t="s">
        <v>2</v>
      </c>
      <c r="B45" s="13" t="s">
        <v>18</v>
      </c>
      <c r="C45" s="15" t="s">
        <v>10</v>
      </c>
      <c r="D45" s="16" t="s">
        <v>9</v>
      </c>
      <c r="E45" s="14"/>
      <c r="F45" s="14" t="s">
        <v>0</v>
      </c>
      <c r="G45" s="18" t="s">
        <v>12</v>
      </c>
      <c r="H45" s="18" t="s">
        <v>33</v>
      </c>
      <c r="I45" s="18" t="s">
        <v>13</v>
      </c>
      <c r="J45" s="18" t="s">
        <v>14</v>
      </c>
      <c r="K45" s="18" t="s">
        <v>16</v>
      </c>
      <c r="L45" s="29" t="s">
        <v>15</v>
      </c>
      <c r="M45" s="45" t="s">
        <v>5</v>
      </c>
      <c r="P45" s="24"/>
    </row>
    <row r="46" spans="1:17" ht="15" customHeight="1">
      <c r="A46" s="106">
        <v>37</v>
      </c>
      <c r="B46" s="56">
        <v>44084</v>
      </c>
      <c r="C46" s="57">
        <v>1074</v>
      </c>
      <c r="D46" s="74" t="s">
        <v>38</v>
      </c>
      <c r="E46" s="117"/>
      <c r="F46" s="60">
        <f t="shared" ref="F46:F52" si="6">SUM(G46:M46)</f>
        <v>25</v>
      </c>
      <c r="G46" s="60">
        <v>7</v>
      </c>
      <c r="H46" s="60"/>
      <c r="I46" s="60">
        <v>7</v>
      </c>
      <c r="J46" s="60">
        <v>7</v>
      </c>
      <c r="K46" s="60">
        <v>3</v>
      </c>
      <c r="L46" s="60">
        <v>1</v>
      </c>
      <c r="M46" s="132"/>
      <c r="P46" s="24"/>
    </row>
    <row r="47" spans="1:17" ht="15" customHeight="1">
      <c r="A47" s="106">
        <v>38</v>
      </c>
      <c r="B47" s="133">
        <v>44091</v>
      </c>
      <c r="C47" s="36">
        <v>1075</v>
      </c>
      <c r="D47" s="38" t="s">
        <v>39</v>
      </c>
      <c r="E47" s="49"/>
      <c r="F47" s="3">
        <f t="shared" si="6"/>
        <v>59</v>
      </c>
      <c r="G47" s="3">
        <v>8</v>
      </c>
      <c r="I47" s="3">
        <v>27</v>
      </c>
      <c r="J47" s="3">
        <v>12</v>
      </c>
      <c r="K47" s="3">
        <v>10</v>
      </c>
      <c r="L47" s="3">
        <v>2</v>
      </c>
      <c r="M47" s="134"/>
      <c r="P47" s="24"/>
    </row>
    <row r="48" spans="1:17" ht="15" customHeight="1">
      <c r="A48" s="106">
        <v>39</v>
      </c>
      <c r="B48" s="133">
        <v>44098</v>
      </c>
      <c r="C48" s="36">
        <v>1076</v>
      </c>
      <c r="D48" s="38" t="s">
        <v>28</v>
      </c>
      <c r="E48" s="48"/>
      <c r="F48" s="3">
        <f t="shared" si="6"/>
        <v>72</v>
      </c>
      <c r="G48" s="3">
        <v>10</v>
      </c>
      <c r="I48" s="3">
        <v>37</v>
      </c>
      <c r="J48" s="3">
        <v>9</v>
      </c>
      <c r="K48" s="3">
        <v>13</v>
      </c>
      <c r="L48" s="3">
        <v>3</v>
      </c>
      <c r="M48" s="134"/>
      <c r="P48" s="24"/>
    </row>
    <row r="49" spans="1:17" ht="15" customHeight="1">
      <c r="A49" s="106">
        <v>40</v>
      </c>
      <c r="B49" s="133">
        <v>44105</v>
      </c>
      <c r="C49" s="36">
        <v>1077</v>
      </c>
      <c r="D49" s="38" t="s">
        <v>19</v>
      </c>
      <c r="E49" s="48"/>
      <c r="F49" s="3">
        <f t="shared" si="6"/>
        <v>62</v>
      </c>
      <c r="G49" s="3">
        <v>17</v>
      </c>
      <c r="I49" s="3">
        <v>27</v>
      </c>
      <c r="J49" s="3">
        <v>5</v>
      </c>
      <c r="K49" s="3">
        <v>9</v>
      </c>
      <c r="L49" s="3">
        <v>4</v>
      </c>
      <c r="M49" s="134"/>
      <c r="P49" s="24"/>
    </row>
    <row r="50" spans="1:17" ht="15" customHeight="1">
      <c r="A50" s="106">
        <v>41</v>
      </c>
      <c r="B50" s="133">
        <v>44112</v>
      </c>
      <c r="C50" s="36">
        <v>1078</v>
      </c>
      <c r="D50" s="38" t="s">
        <v>31</v>
      </c>
      <c r="E50" s="48"/>
      <c r="F50" s="3">
        <f t="shared" si="6"/>
        <v>44</v>
      </c>
      <c r="G50" s="3">
        <v>5</v>
      </c>
      <c r="I50" s="3">
        <v>19</v>
      </c>
      <c r="J50" s="3">
        <v>5</v>
      </c>
      <c r="K50" s="3">
        <v>8</v>
      </c>
      <c r="L50" s="3">
        <v>4</v>
      </c>
      <c r="M50" s="134">
        <v>3</v>
      </c>
      <c r="O50" s="5" t="s">
        <v>47</v>
      </c>
      <c r="P50" s="24"/>
    </row>
    <row r="51" spans="1:17" ht="15" customHeight="1">
      <c r="A51" s="106">
        <v>42</v>
      </c>
      <c r="B51" s="133">
        <v>44119</v>
      </c>
      <c r="C51" s="36">
        <v>1079</v>
      </c>
      <c r="D51" s="38" t="s">
        <v>11</v>
      </c>
      <c r="E51" s="48"/>
      <c r="F51" s="3">
        <f t="shared" si="6"/>
        <v>54</v>
      </c>
      <c r="G51" s="3">
        <v>12</v>
      </c>
      <c r="I51" s="3">
        <v>15</v>
      </c>
      <c r="J51" s="3">
        <v>7</v>
      </c>
      <c r="K51" s="3">
        <v>16</v>
      </c>
      <c r="L51" s="3">
        <v>4</v>
      </c>
      <c r="M51" s="134"/>
      <c r="P51" s="24"/>
    </row>
    <row r="52" spans="1:17" ht="15" customHeight="1" thickBot="1">
      <c r="A52" s="106">
        <v>43</v>
      </c>
      <c r="B52" s="63">
        <v>44126</v>
      </c>
      <c r="C52" s="64">
        <v>1080</v>
      </c>
      <c r="D52" s="102" t="s">
        <v>54</v>
      </c>
      <c r="E52" s="123"/>
      <c r="F52" s="67">
        <f t="shared" si="6"/>
        <v>43</v>
      </c>
      <c r="G52" s="67">
        <v>15</v>
      </c>
      <c r="H52" s="67"/>
      <c r="I52" s="67">
        <v>17</v>
      </c>
      <c r="J52" s="67">
        <v>5</v>
      </c>
      <c r="K52" s="67">
        <v>5</v>
      </c>
      <c r="L52" s="67">
        <v>1</v>
      </c>
      <c r="M52" s="135"/>
      <c r="P52" s="24"/>
    </row>
    <row r="53" spans="1:17" ht="15" customHeight="1">
      <c r="B53" s="97" t="s">
        <v>3</v>
      </c>
      <c r="C53" s="12"/>
      <c r="D53" s="112"/>
      <c r="E53" s="113"/>
      <c r="F53" s="113">
        <f t="shared" ref="F53:M53" si="7">SUM(F46:F52)</f>
        <v>359</v>
      </c>
      <c r="G53" s="113">
        <f t="shared" si="7"/>
        <v>74</v>
      </c>
      <c r="H53" s="113">
        <f t="shared" si="7"/>
        <v>0</v>
      </c>
      <c r="I53" s="113">
        <f t="shared" si="7"/>
        <v>149</v>
      </c>
      <c r="J53" s="113">
        <f t="shared" si="7"/>
        <v>50</v>
      </c>
      <c r="K53" s="113">
        <f t="shared" si="7"/>
        <v>64</v>
      </c>
      <c r="L53" s="113">
        <f t="shared" si="7"/>
        <v>19</v>
      </c>
      <c r="M53" s="131">
        <f t="shared" si="7"/>
        <v>3</v>
      </c>
      <c r="P53" s="24"/>
    </row>
    <row r="54" spans="1:17" ht="15" customHeight="1">
      <c r="B54" s="25" t="s">
        <v>1</v>
      </c>
      <c r="F54" s="27">
        <f>F53/7</f>
        <v>51.285714285714285</v>
      </c>
      <c r="G54" s="27">
        <f>G53/7</f>
        <v>10.571428571428571</v>
      </c>
      <c r="H54" s="27">
        <f>H53/1</f>
        <v>0</v>
      </c>
      <c r="I54" s="27">
        <f t="shared" ref="I54:L54" si="8">I53/7</f>
        <v>21.285714285714285</v>
      </c>
      <c r="J54" s="27">
        <f t="shared" si="8"/>
        <v>7.1428571428571432</v>
      </c>
      <c r="K54" s="27">
        <f t="shared" si="8"/>
        <v>9.1428571428571423</v>
      </c>
      <c r="L54" s="27">
        <f t="shared" si="8"/>
        <v>2.7142857142857144</v>
      </c>
      <c r="M54" s="33"/>
      <c r="P54" s="24"/>
    </row>
    <row r="55" spans="1:17" ht="15" customHeight="1">
      <c r="A55" s="22"/>
      <c r="B55" s="25" t="s">
        <v>17</v>
      </c>
      <c r="C55" s="25"/>
      <c r="D55" s="26"/>
      <c r="E55" s="46"/>
      <c r="F55" s="28">
        <f>SUM(G55:M55)</f>
        <v>0.99999999999999989</v>
      </c>
      <c r="G55" s="28">
        <f t="shared" ref="G55:M55" si="9">G53/$F$53</f>
        <v>0.20612813370473537</v>
      </c>
      <c r="H55" s="28">
        <f t="shared" si="9"/>
        <v>0</v>
      </c>
      <c r="I55" s="28">
        <f t="shared" si="9"/>
        <v>0.41504178272980502</v>
      </c>
      <c r="J55" s="28">
        <f t="shared" si="9"/>
        <v>0.1392757660167131</v>
      </c>
      <c r="K55" s="28">
        <f t="shared" si="9"/>
        <v>0.17827298050139276</v>
      </c>
      <c r="L55" s="28">
        <f t="shared" si="9"/>
        <v>5.2924791086350974E-2</v>
      </c>
      <c r="M55" s="34">
        <f t="shared" si="9"/>
        <v>8.356545961002786E-3</v>
      </c>
      <c r="P55" s="24"/>
    </row>
    <row r="56" spans="1:17" s="8" customFormat="1" ht="15" customHeight="1">
      <c r="A56" s="3"/>
      <c r="B56" s="40"/>
      <c r="C56" s="4"/>
      <c r="D56" s="6"/>
      <c r="E56" s="1"/>
      <c r="F56" s="3"/>
      <c r="G56" s="3"/>
      <c r="H56" s="3"/>
      <c r="I56" s="3"/>
      <c r="J56" s="3"/>
      <c r="K56" s="3"/>
      <c r="L56" s="3"/>
      <c r="M56" s="9"/>
      <c r="O56" s="5"/>
      <c r="P56" s="5"/>
      <c r="Q56" s="5"/>
    </row>
    <row r="57" spans="1:17" ht="12.75" thickBot="1">
      <c r="B57" s="107"/>
      <c r="C57" s="108"/>
      <c r="D57" s="109"/>
      <c r="E57" s="110"/>
      <c r="F57" s="10"/>
      <c r="G57" s="10"/>
      <c r="H57" s="10"/>
      <c r="I57" s="10"/>
      <c r="J57" s="10"/>
      <c r="K57" s="10"/>
      <c r="L57" s="10"/>
    </row>
    <row r="58" spans="1:17">
      <c r="A58" s="106"/>
      <c r="B58" s="114"/>
      <c r="C58" s="115"/>
      <c r="D58" s="116" t="s">
        <v>49</v>
      </c>
      <c r="E58" s="117"/>
      <c r="F58" s="60">
        <f>SUM(F2:F21)+F23+F25+F27+F29+F33+F35+F37+F40</f>
        <v>7434</v>
      </c>
      <c r="G58" s="60">
        <f t="shared" ref="G58:M58" si="10">SUM(G2:G21)+G23+G25+G27+G29+G33+G35+G37+G40</f>
        <v>2268</v>
      </c>
      <c r="H58" s="60">
        <f t="shared" si="10"/>
        <v>56</v>
      </c>
      <c r="I58" s="60">
        <f t="shared" si="10"/>
        <v>1898</v>
      </c>
      <c r="J58" s="60">
        <f t="shared" si="10"/>
        <v>1087</v>
      </c>
      <c r="K58" s="60">
        <f t="shared" si="10"/>
        <v>1062</v>
      </c>
      <c r="L58" s="60">
        <f t="shared" si="10"/>
        <v>880</v>
      </c>
      <c r="M58" s="62">
        <f t="shared" si="10"/>
        <v>183</v>
      </c>
    </row>
    <row r="59" spans="1:17">
      <c r="A59" s="106"/>
      <c r="B59" s="118"/>
      <c r="D59" s="6" t="s">
        <v>50</v>
      </c>
      <c r="F59" s="3">
        <f>F22+F24+F26+F28+F30+F31+F32+F34+F36+F38+F39</f>
        <v>1530</v>
      </c>
      <c r="G59" s="3">
        <f t="shared" ref="G59:M59" si="11">G22+G24+G26+G28+G30+G31+G32+G34+G36+G38+G39</f>
        <v>233</v>
      </c>
      <c r="H59" s="3">
        <f t="shared" si="11"/>
        <v>0</v>
      </c>
      <c r="I59" s="3">
        <f>I22+I24+I26+I28+I30+I31+I32+I34+I36+I38+I39</f>
        <v>476</v>
      </c>
      <c r="J59" s="3">
        <f t="shared" si="11"/>
        <v>202</v>
      </c>
      <c r="K59" s="3">
        <f t="shared" si="11"/>
        <v>392</v>
      </c>
      <c r="L59" s="3">
        <f t="shared" si="11"/>
        <v>177</v>
      </c>
      <c r="M59" s="119">
        <f t="shared" si="11"/>
        <v>50</v>
      </c>
    </row>
    <row r="60" spans="1:17" ht="12.75" thickBot="1">
      <c r="A60" s="106"/>
      <c r="B60" s="120"/>
      <c r="C60" s="121"/>
      <c r="D60" s="136" t="s">
        <v>51</v>
      </c>
      <c r="E60" s="123"/>
      <c r="F60" s="123">
        <f>F58+F59</f>
        <v>8964</v>
      </c>
      <c r="G60" s="123">
        <f t="shared" ref="G60:M60" si="12">G58+G59</f>
        <v>2501</v>
      </c>
      <c r="H60" s="123">
        <f t="shared" si="12"/>
        <v>56</v>
      </c>
      <c r="I60" s="123">
        <f t="shared" si="12"/>
        <v>2374</v>
      </c>
      <c r="J60" s="123">
        <f t="shared" si="12"/>
        <v>1289</v>
      </c>
      <c r="K60" s="123">
        <f t="shared" si="12"/>
        <v>1454</v>
      </c>
      <c r="L60" s="123">
        <f t="shared" si="12"/>
        <v>1057</v>
      </c>
      <c r="M60" s="137">
        <f t="shared" si="12"/>
        <v>233</v>
      </c>
    </row>
    <row r="61" spans="1:17">
      <c r="B61" s="111"/>
      <c r="C61" s="12"/>
      <c r="D61" s="112"/>
      <c r="E61" s="113"/>
      <c r="F61" s="11"/>
      <c r="G61" s="11"/>
      <c r="H61" s="11"/>
      <c r="I61" s="11"/>
      <c r="J61" s="11"/>
      <c r="K61" s="11"/>
      <c r="L61" s="11"/>
    </row>
    <row r="62" spans="1:17" ht="12.75" thickBot="1">
      <c r="B62" s="107"/>
      <c r="C62" s="108"/>
      <c r="D62" s="109"/>
      <c r="E62" s="110"/>
      <c r="F62" s="10"/>
      <c r="G62" s="10"/>
      <c r="H62" s="10"/>
      <c r="I62" s="10"/>
      <c r="J62" s="10"/>
      <c r="K62" s="10"/>
      <c r="L62" s="10"/>
    </row>
    <row r="63" spans="1:17">
      <c r="A63" s="106"/>
      <c r="B63" s="114"/>
      <c r="C63" s="115"/>
      <c r="D63" s="116" t="s">
        <v>52</v>
      </c>
      <c r="E63" s="117"/>
      <c r="F63" s="124">
        <f>SUM(G63:M63)</f>
        <v>1</v>
      </c>
      <c r="G63" s="124">
        <f>G58/$F$58</f>
        <v>0.30508474576271188</v>
      </c>
      <c r="H63" s="124">
        <f t="shared" ref="H63:M63" si="13">H58/$F$58</f>
        <v>7.5329566854990581E-3</v>
      </c>
      <c r="I63" s="124">
        <f t="shared" si="13"/>
        <v>0.25531342480495023</v>
      </c>
      <c r="J63" s="124">
        <f t="shared" si="13"/>
        <v>0.14622006994888351</v>
      </c>
      <c r="K63" s="124">
        <f t="shared" si="13"/>
        <v>0.14285714285714285</v>
      </c>
      <c r="L63" s="124">
        <f t="shared" si="13"/>
        <v>0.11837503362927092</v>
      </c>
      <c r="M63" s="125">
        <f t="shared" si="13"/>
        <v>2.4616626311541566E-2</v>
      </c>
    </row>
    <row r="64" spans="1:17" ht="12.75" thickBot="1">
      <c r="A64" s="106"/>
      <c r="B64" s="120"/>
      <c r="C64" s="121"/>
      <c r="D64" s="122" t="s">
        <v>53</v>
      </c>
      <c r="E64" s="123"/>
      <c r="F64" s="126">
        <f>SUM(G64:M64)</f>
        <v>1</v>
      </c>
      <c r="G64" s="126">
        <f>G59/$F$59</f>
        <v>0.15228758169934639</v>
      </c>
      <c r="H64" s="126">
        <f t="shared" ref="H64:M64" si="14">H59/$F$59</f>
        <v>0</v>
      </c>
      <c r="I64" s="126">
        <f>I59/$F$59</f>
        <v>0.31111111111111112</v>
      </c>
      <c r="J64" s="126">
        <f t="shared" si="14"/>
        <v>0.13202614379084968</v>
      </c>
      <c r="K64" s="126">
        <f t="shared" si="14"/>
        <v>0.25620915032679736</v>
      </c>
      <c r="L64" s="126">
        <f t="shared" si="14"/>
        <v>0.11568627450980393</v>
      </c>
      <c r="M64" s="127">
        <f t="shared" si="14"/>
        <v>3.2679738562091505E-2</v>
      </c>
    </row>
    <row r="65" spans="2:12">
      <c r="B65" s="111"/>
      <c r="C65" s="12"/>
      <c r="D65" s="112"/>
      <c r="E65" s="113"/>
      <c r="F65" s="11"/>
      <c r="G65" s="11"/>
      <c r="H65" s="11"/>
      <c r="I65" s="11"/>
      <c r="J65" s="11"/>
      <c r="K65" s="11"/>
      <c r="L65" s="11"/>
    </row>
  </sheetData>
  <printOptions gridLines="1" gridLinesSet="0"/>
  <pageMargins left="0.25" right="0.25" top="0.75" bottom="0.75" header="0.3" footer="0.3"/>
  <pageSetup paperSize="9" scale="93" fitToHeight="0" orientation="landscape" horizontalDpi="4294967293" r:id="rId1"/>
  <headerFooter alignWithMargins="0">
    <oddHeader>&amp;A</oddHeader>
    <oddFooter>Page &amp;P</oddFooter>
  </headerFooter>
  <ignoredErrors>
    <ignoredError sqref="H54 H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IAA</dc:creator>
  <cp:lastModifiedBy>Ilkka Aakula</cp:lastModifiedBy>
  <cp:lastPrinted>2020-11-13T07:57:22Z</cp:lastPrinted>
  <dcterms:created xsi:type="dcterms:W3CDTF">1998-07-08T05:34:34Z</dcterms:created>
  <dcterms:modified xsi:type="dcterms:W3CDTF">2021-01-03T19:24:14Z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-1198072972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